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<sst xmlns="http://schemas.openxmlformats.org/spreadsheetml/2006/main" count="49" uniqueCount="46">
  <si>
    <t>B(asset)</t>
  </si>
  <si>
    <t>B(equity)</t>
  </si>
  <si>
    <t>Debt</t>
  </si>
  <si>
    <t>Tax Rate</t>
  </si>
  <si>
    <t>Equity</t>
  </si>
  <si>
    <t>B(debt)</t>
  </si>
  <si>
    <t>r(equity)</t>
  </si>
  <si>
    <t>r(rf)</t>
  </si>
  <si>
    <t>r(debt)</t>
  </si>
  <si>
    <t>Given</t>
  </si>
  <si>
    <t>Cr Spread</t>
  </si>
  <si>
    <t>cost(d)</t>
  </si>
  <si>
    <t>cost(e)</t>
  </si>
  <si>
    <t>=rd*(1-t)</t>
  </si>
  <si>
    <t>premium</t>
  </si>
  <si>
    <t>=rf+Be(mkt. premium)</t>
  </si>
  <si>
    <t>D+E</t>
  </si>
  <si>
    <t>Comment</t>
  </si>
  <si>
    <t>cost(a)</t>
  </si>
  <si>
    <t>Like cost(e) but uses B(asset)</t>
  </si>
  <si>
    <t>wacc(ed)</t>
  </si>
  <si>
    <t>wacc(ad)</t>
  </si>
  <si>
    <t>Like wacc(ed) but uses cost(a)</t>
  </si>
  <si>
    <t>NOTE: Either cell B11 or B12 MUST have a number, or you get a circular reference</t>
  </si>
  <si>
    <t>Enter data in yellow cells</t>
  </si>
  <si>
    <t>Do not touch blue cells</t>
  </si>
  <si>
    <t>basis points</t>
  </si>
  <si>
    <t>Calc</t>
  </si>
  <si>
    <t>Equity = $ of equity</t>
  </si>
  <si>
    <t>Debt = $ of Debt</t>
  </si>
  <si>
    <t>D+E = $ of Debt + Equity</t>
  </si>
  <si>
    <t>B(debt) = Beta of debt</t>
  </si>
  <si>
    <t>B(equity) = Beta of equity</t>
  </si>
  <si>
    <t>B(asset) = Beta of asset</t>
  </si>
  <si>
    <t>r(rf) = Risk free return</t>
  </si>
  <si>
    <t>premium = Risk premium (Return on market - Risk free freturn)</t>
  </si>
  <si>
    <t>r(debt) = Return on debt</t>
  </si>
  <si>
    <t>r(equity) = Return on equity</t>
  </si>
  <si>
    <t>cost(d) = Cost of debt (after tax) = r(debt)*(1-tax)</t>
  </si>
  <si>
    <t>cost(e) = Cost of equity, using CAPM with Beta of Equity</t>
  </si>
  <si>
    <t>cost(a) = Cost of equity, using CAPM with Beta of Asset</t>
  </si>
  <si>
    <t>wacc(ed) = WACC using Beta of Equity in cost(e) function</t>
  </si>
  <si>
    <t>wacc(ad) = WACC using Beta of Asset in cost(e) function</t>
  </si>
  <si>
    <t>DEFINITION OF TERMS</t>
  </si>
  <si>
    <t>You must fill out either cell B11 or B12 depending upon whether you</t>
  </si>
  <si>
    <t>want to solve for B(equity) or B(asset).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</si>
</sst>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%"/>
    <numFmt numFmtId="166" formatCode="0.000%"/>
    <numFmt numFmtId="167" formatCode="0.00000"/>
    <numFmt numFmtId="168" formatCode="0.0000"/>
    <numFmt numFmtId="169" formatCode="0.000"/>
    <numFmt numFmtId="170" formatCode="_(* #,##0.000_);_(* \(#,##0.000\);_(* &quot;-&quot;??_);_(@_)"/>
    <numFmt numFmtId="171" formatCode="_(* #,##0.0000_);_(* \(#,##0.0000\);_(* &quot;-&quot;??_);_(@_)"/>
  </numFmts>
  <fonts count="5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43" fontId="2" fillId="2" borderId="2" xfId="15" applyFont="1" applyFill="1" applyBorder="1" applyAlignment="1">
      <alignment/>
    </xf>
    <xf numFmtId="43" fontId="2" fillId="4" borderId="3" xfId="15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2" fillId="0" borderId="0" xfId="0" applyFont="1" applyAlignment="1">
      <alignment/>
    </xf>
    <xf numFmtId="10" fontId="2" fillId="2" borderId="2" xfId="19" applyNumberFormat="1" applyFont="1" applyFill="1" applyBorder="1" applyAlignment="1">
      <alignment/>
    </xf>
    <xf numFmtId="0" fontId="2" fillId="4" borderId="3" xfId="0" applyFont="1" applyFill="1" applyBorder="1" applyAlignment="1">
      <alignment/>
    </xf>
    <xf numFmtId="10" fontId="2" fillId="2" borderId="5" xfId="19" applyNumberFormat="1" applyFont="1" applyFill="1" applyBorder="1" applyAlignment="1">
      <alignment/>
    </xf>
    <xf numFmtId="0" fontId="2" fillId="4" borderId="6" xfId="0" applyFont="1" applyFill="1" applyBorder="1" applyAlignment="1">
      <alignment/>
    </xf>
    <xf numFmtId="0" fontId="2" fillId="4" borderId="5" xfId="0" applyFont="1" applyFill="1" applyBorder="1" applyAlignment="1">
      <alignment/>
    </xf>
    <xf numFmtId="10" fontId="2" fillId="3" borderId="6" xfId="0" applyNumberFormat="1" applyFont="1" applyFill="1" applyBorder="1" applyAlignment="1">
      <alignment/>
    </xf>
    <xf numFmtId="0" fontId="2" fillId="4" borderId="7" xfId="0" applyFont="1" applyFill="1" applyBorder="1" applyAlignment="1">
      <alignment/>
    </xf>
    <xf numFmtId="10" fontId="2" fillId="3" borderId="8" xfId="19" applyNumberFormat="1" applyFont="1" applyFill="1" applyBorder="1" applyAlignment="1">
      <alignment/>
    </xf>
    <xf numFmtId="0" fontId="2" fillId="4" borderId="2" xfId="0" applyFont="1" applyFill="1" applyBorder="1" applyAlignment="1">
      <alignment/>
    </xf>
    <xf numFmtId="10" fontId="2" fillId="3" borderId="3" xfId="0" applyNumberFormat="1" applyFont="1" applyFill="1" applyBorder="1" applyAlignment="1">
      <alignment/>
    </xf>
    <xf numFmtId="10" fontId="2" fillId="3" borderId="6" xfId="19" applyNumberFormat="1" applyFont="1" applyFill="1" applyBorder="1" applyAlignment="1">
      <alignment/>
    </xf>
    <xf numFmtId="43" fontId="2" fillId="4" borderId="9" xfId="15" applyFont="1" applyFill="1" applyBorder="1" applyAlignment="1">
      <alignment/>
    </xf>
    <xf numFmtId="43" fontId="2" fillId="4" borderId="10" xfId="15" applyFont="1" applyFill="1" applyBorder="1" applyAlignment="1">
      <alignment/>
    </xf>
    <xf numFmtId="43" fontId="2" fillId="3" borderId="10" xfId="15" applyFont="1" applyFill="1" applyBorder="1" applyAlignment="1">
      <alignment/>
    </xf>
    <xf numFmtId="0" fontId="2" fillId="2" borderId="11" xfId="0" applyFont="1" applyFill="1" applyBorder="1" applyAlignment="1">
      <alignment/>
    </xf>
    <xf numFmtId="43" fontId="2" fillId="2" borderId="12" xfId="15" applyFont="1" applyFill="1" applyBorder="1" applyAlignment="1">
      <alignment/>
    </xf>
    <xf numFmtId="43" fontId="2" fillId="4" borderId="12" xfId="15" applyFont="1" applyFill="1" applyBorder="1" applyAlignment="1">
      <alignment/>
    </xf>
    <xf numFmtId="9" fontId="2" fillId="2" borderId="13" xfId="19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1" fontId="2" fillId="3" borderId="6" xfId="15" applyNumberFormat="1" applyFont="1" applyFill="1" applyBorder="1" applyAlignment="1">
      <alignment/>
    </xf>
    <xf numFmtId="171" fontId="2" fillId="3" borderId="8" xfId="15" applyNumberFormat="1" applyFont="1" applyFill="1" applyBorder="1" applyAlignment="1">
      <alignment/>
    </xf>
    <xf numFmtId="171" fontId="2" fillId="2" borderId="5" xfId="15" applyNumberFormat="1" applyFont="1" applyFill="1" applyBorder="1" applyAlignment="1">
      <alignment/>
    </xf>
    <xf numFmtId="171" fontId="2" fillId="2" borderId="7" xfId="15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3"/>
  <sheetViews>
    <sheetView tabSelected="1" workbookViewId="0" topLeftCell="A1">
      <selection activeCell="B4" sqref="B4"/>
    </sheetView>
  </sheetViews>
  <sheetFormatPr defaultColWidth="9.140625" defaultRowHeight="12.75"/>
  <cols>
    <col min="2" max="3" width="9.28125" style="0" bestFit="1" customWidth="1"/>
  </cols>
  <sheetData>
    <row r="1" ht="13.5" thickBot="1"/>
    <row r="2" spans="1:8" ht="13.5" thickBot="1">
      <c r="A2" s="1" t="s">
        <v>10</v>
      </c>
      <c r="B2" s="24">
        <v>300</v>
      </c>
      <c r="C2" t="s">
        <v>26</v>
      </c>
      <c r="G2" s="4"/>
      <c r="H2" s="30" t="s">
        <v>24</v>
      </c>
    </row>
    <row r="3" spans="1:8" ht="12.75">
      <c r="A3" t="s">
        <v>4</v>
      </c>
      <c r="B3" s="25">
        <v>666.66</v>
      </c>
      <c r="C3" s="21"/>
      <c r="G3" s="5"/>
      <c r="H3" s="30" t="s">
        <v>25</v>
      </c>
    </row>
    <row r="4" spans="1:3" ht="12.75">
      <c r="A4" t="s">
        <v>2</v>
      </c>
      <c r="B4" s="25">
        <v>1200</v>
      </c>
      <c r="C4" s="22"/>
    </row>
    <row r="5" spans="1:3" ht="12.75">
      <c r="A5" t="s">
        <v>16</v>
      </c>
      <c r="B5" s="26"/>
      <c r="C5" s="23">
        <f>SUM(B3:B4)</f>
        <v>1866.6599999999999</v>
      </c>
    </row>
    <row r="6" spans="1:3" ht="13.5" thickBot="1">
      <c r="A6" t="s">
        <v>3</v>
      </c>
      <c r="B6" s="27">
        <v>0.4</v>
      </c>
      <c r="C6" s="8"/>
    </row>
    <row r="7" spans="2:3" ht="12.75">
      <c r="B7" s="9"/>
      <c r="C7" s="9"/>
    </row>
    <row r="8" spans="2:3" ht="12.75">
      <c r="B8" s="9"/>
      <c r="C8" s="9"/>
    </row>
    <row r="9" spans="2:4" ht="13.5" thickBot="1">
      <c r="B9" s="28" t="s">
        <v>9</v>
      </c>
      <c r="C9" s="28" t="s">
        <v>27</v>
      </c>
      <c r="D9" s="29" t="s">
        <v>17</v>
      </c>
    </row>
    <row r="10" spans="1:4" ht="12.75">
      <c r="A10" t="s">
        <v>5</v>
      </c>
      <c r="B10" s="6">
        <v>0.3</v>
      </c>
      <c r="C10" s="7"/>
      <c r="D10" s="2" t="s">
        <v>44</v>
      </c>
    </row>
    <row r="11" spans="1:4" ht="12.75">
      <c r="A11" t="s">
        <v>1</v>
      </c>
      <c r="B11" s="33"/>
      <c r="C11" s="31">
        <f>((B4*(1-B6)+B3)/B3)*IF(B12="",C12,B12)-((B4*(1-B6))/B3)*IF(B10="",C10,B10)</f>
        <v>1.7705676356763562</v>
      </c>
      <c r="D11" s="2" t="s">
        <v>45</v>
      </c>
    </row>
    <row r="12" spans="1:4" ht="13.5" thickBot="1">
      <c r="A12" t="s">
        <v>0</v>
      </c>
      <c r="B12" s="34">
        <v>1.007</v>
      </c>
      <c r="C12" s="32">
        <f>((B4*(1-B6))/(B4*(1-B6))*C10+(B3/(B3+(B4*(1-B6)))*(IF(B11="",C11,B11))))</f>
        <v>0.8512300203366361</v>
      </c>
      <c r="D12" s="3" t="s">
        <v>23</v>
      </c>
    </row>
    <row r="13" spans="2:3" ht="12.75">
      <c r="B13" s="9"/>
      <c r="C13" s="9"/>
    </row>
    <row r="14" spans="2:3" ht="13.5" thickBot="1">
      <c r="B14" s="28" t="s">
        <v>9</v>
      </c>
      <c r="C14" s="28" t="s">
        <v>27</v>
      </c>
    </row>
    <row r="15" spans="1:3" ht="12.75">
      <c r="A15" t="s">
        <v>7</v>
      </c>
      <c r="B15" s="10">
        <v>0.06</v>
      </c>
      <c r="C15" s="11"/>
    </row>
    <row r="16" spans="1:4" ht="12.75">
      <c r="A16" t="s">
        <v>14</v>
      </c>
      <c r="B16" s="12">
        <v>0.085</v>
      </c>
      <c r="C16" s="13"/>
      <c r="D16" s="1"/>
    </row>
    <row r="17" spans="1:3" ht="12.75">
      <c r="A17" t="s">
        <v>8</v>
      </c>
      <c r="B17" s="14"/>
      <c r="C17" s="15">
        <f>B15+B2/10000</f>
        <v>0.09</v>
      </c>
    </row>
    <row r="18" spans="1:3" ht="13.5" thickBot="1">
      <c r="A18" t="s">
        <v>6</v>
      </c>
      <c r="B18" s="16"/>
      <c r="C18" s="17">
        <f>B15+C11*B16</f>
        <v>0.2104982490324903</v>
      </c>
    </row>
    <row r="19" spans="2:3" ht="12.75">
      <c r="B19" s="9"/>
      <c r="C19" s="9"/>
    </row>
    <row r="20" spans="2:3" ht="13.5" thickBot="1">
      <c r="B20" s="9"/>
      <c r="C20" s="28" t="s">
        <v>27</v>
      </c>
    </row>
    <row r="21" spans="1:4" ht="12.75">
      <c r="A21" t="s">
        <v>11</v>
      </c>
      <c r="B21" s="18"/>
      <c r="C21" s="19">
        <f>(B15+B2/10000)*(1-B6)</f>
        <v>0.054</v>
      </c>
      <c r="D21" s="1" t="s">
        <v>13</v>
      </c>
    </row>
    <row r="22" spans="1:4" ht="12.75">
      <c r="A22" t="s">
        <v>12</v>
      </c>
      <c r="B22" s="14"/>
      <c r="C22" s="20">
        <f>B15+IF(B11="",C11,B11)*(B16)</f>
        <v>0.2104982490324903</v>
      </c>
      <c r="D22" s="1" t="s">
        <v>15</v>
      </c>
    </row>
    <row r="23" spans="1:4" ht="12.75">
      <c r="A23" t="s">
        <v>18</v>
      </c>
      <c r="B23" s="14"/>
      <c r="C23" s="20">
        <f>B15+IF(B12="",C12,B12)*(B16)</f>
        <v>0.14559499999999997</v>
      </c>
      <c r="D23" s="2" t="s">
        <v>19</v>
      </c>
    </row>
    <row r="24" spans="1:3" ht="12.75">
      <c r="A24" s="1" t="s">
        <v>20</v>
      </c>
      <c r="B24" s="14"/>
      <c r="C24" s="20">
        <f>(B3/C5)*C22+(B4/C5)*C21</f>
        <v>0.10989187248883031</v>
      </c>
    </row>
    <row r="25" spans="1:4" ht="13.5" thickBot="1">
      <c r="A25" t="s">
        <v>21</v>
      </c>
      <c r="B25" s="16"/>
      <c r="C25" s="17">
        <f>(B3/C5)*C23+(B4/C5)*C21</f>
        <v>0.08671228970460608</v>
      </c>
      <c r="D25" s="1" t="s">
        <v>22</v>
      </c>
    </row>
    <row r="28" ht="12.75">
      <c r="A28" s="9" t="s">
        <v>43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s="1" t="s">
        <v>31</v>
      </c>
    </row>
    <row r="33" ht="12.75">
      <c r="A33" s="1" t="s">
        <v>32</v>
      </c>
    </row>
    <row r="34" ht="12.75">
      <c r="A34" s="1" t="s">
        <v>33</v>
      </c>
    </row>
    <row r="35" ht="12.75">
      <c r="A35" s="1" t="s">
        <v>34</v>
      </c>
    </row>
    <row r="36" ht="12.75">
      <c r="A36" s="1" t="s">
        <v>35</v>
      </c>
    </row>
    <row r="37" ht="12.75">
      <c r="A37" s="1" t="s">
        <v>36</v>
      </c>
    </row>
    <row r="38" ht="12.75">
      <c r="A38" s="1" t="s">
        <v>37</v>
      </c>
    </row>
    <row r="39" ht="12.75">
      <c r="A39" s="1" t="s">
        <v>38</v>
      </c>
    </row>
    <row r="40" ht="12.75">
      <c r="A40" s="1" t="s">
        <v>39</v>
      </c>
    </row>
    <row r="41" ht="12.75">
      <c r="A41" s="1" t="s">
        <v>40</v>
      </c>
    </row>
    <row r="42" ht="12.75">
      <c r="A42" s="1" t="s">
        <v>41</v>
      </c>
    </row>
    <row r="43" ht="12.75">
      <c r="A43" s="1" t="s">
        <v>42</v>
      </c>
    </row>
  </sheetData>
  <printOptions/>
  <pageMargins left="0.75" right="0.75" top="1" bottom="1" header="0.5" footer="0.5"/>
  <pageSetup fitToHeight="1" fitToWidth="1" orientation="portrait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Alastair Bor</dc:creator>
  <cp:keywords/>
  <dc:description/>
  <cp:lastModifiedBy>Alastair Bor</cp:lastModifiedBy>
  <cp:lastPrinted>1999-05-05T00:24:00Z</cp:lastPrinted>
  <dcterms:created xsi:type="dcterms:W3CDTF">1999-04-22T18:44:29Z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